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ia Giotta\Desktop\"/>
    </mc:Choice>
  </mc:AlternateContent>
  <bookViews>
    <workbookView xWindow="0" yWindow="0" windowWidth="19200" windowHeight="8424" activeTab="2"/>
  </bookViews>
  <sheets>
    <sheet name="ioduro" sheetId="1" r:id="rId1"/>
    <sheet name="H2O2" sheetId="3" r:id="rId2"/>
    <sheet name="Temperatura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5" l="1"/>
  <c r="H3" i="5"/>
  <c r="H4" i="5"/>
  <c r="H5" i="5"/>
  <c r="H6" i="5"/>
  <c r="H7" i="5"/>
  <c r="H8" i="5"/>
  <c r="H9" i="5"/>
  <c r="H10" i="5"/>
  <c r="H2" i="5"/>
  <c r="G3" i="5"/>
  <c r="G4" i="5"/>
  <c r="G5" i="5"/>
  <c r="G6" i="5"/>
  <c r="G7" i="5"/>
  <c r="G8" i="5"/>
  <c r="G9" i="5"/>
  <c r="G10" i="5"/>
  <c r="G2" i="5"/>
  <c r="F3" i="5"/>
  <c r="F4" i="5"/>
  <c r="F5" i="5"/>
  <c r="F6" i="5"/>
  <c r="F7" i="5"/>
  <c r="F8" i="5"/>
  <c r="F9" i="5"/>
  <c r="F10" i="5"/>
  <c r="F2" i="5"/>
  <c r="D3" i="5"/>
  <c r="D4" i="5"/>
  <c r="D5" i="5"/>
  <c r="D6" i="5"/>
  <c r="D7" i="5"/>
  <c r="D8" i="5"/>
  <c r="D9" i="5"/>
  <c r="D10" i="5"/>
  <c r="D2" i="5"/>
  <c r="C9" i="5"/>
  <c r="C5" i="5"/>
  <c r="C10" i="5"/>
  <c r="C4" i="5"/>
  <c r="C6" i="5"/>
  <c r="C8" i="5"/>
  <c r="C2" i="5"/>
  <c r="C3" i="5"/>
  <c r="C7" i="5"/>
  <c r="I3" i="3"/>
  <c r="I4" i="3"/>
  <c r="I5" i="3"/>
  <c r="I6" i="3"/>
  <c r="I2" i="3"/>
  <c r="H3" i="3"/>
  <c r="H4" i="3"/>
  <c r="H5" i="3"/>
  <c r="H6" i="3"/>
  <c r="H2" i="3"/>
  <c r="G3" i="3"/>
  <c r="G4" i="3"/>
  <c r="G5" i="3"/>
  <c r="G6" i="3"/>
  <c r="G2" i="3"/>
  <c r="D3" i="3"/>
  <c r="D4" i="3"/>
  <c r="D5" i="3"/>
  <c r="D6" i="3"/>
  <c r="D2" i="3"/>
  <c r="B3" i="3"/>
  <c r="B4" i="3"/>
  <c r="B5" i="3"/>
  <c r="B6" i="3"/>
  <c r="B2" i="3"/>
  <c r="I3" i="1"/>
  <c r="I4" i="1"/>
  <c r="I5" i="1"/>
  <c r="I2" i="1"/>
  <c r="H3" i="1"/>
  <c r="H4" i="1"/>
  <c r="H5" i="1"/>
  <c r="H2" i="1"/>
  <c r="G3" i="1"/>
  <c r="G4" i="1"/>
  <c r="G5" i="1"/>
  <c r="G2" i="1"/>
  <c r="D3" i="1"/>
  <c r="D4" i="1"/>
  <c r="D5" i="1"/>
  <c r="D2" i="1"/>
  <c r="B3" i="1"/>
  <c r="B4" i="1"/>
  <c r="B5" i="1"/>
  <c r="B2" i="1"/>
</calcChain>
</file>

<file path=xl/sharedStrings.xml><?xml version="1.0" encoding="utf-8"?>
<sst xmlns="http://schemas.openxmlformats.org/spreadsheetml/2006/main" count="32" uniqueCount="23">
  <si>
    <t>V I-  (mL)</t>
  </si>
  <si>
    <t>[I-] (M)</t>
  </si>
  <si>
    <t>t (s)</t>
  </si>
  <si>
    <t>Ti (°C)</t>
  </si>
  <si>
    <t>Tf (°C)</t>
  </si>
  <si>
    <t>Tm (°C)</t>
  </si>
  <si>
    <t>ln[I-]</t>
  </si>
  <si>
    <t>ln(r0)</t>
  </si>
  <si>
    <t>r°</t>
  </si>
  <si>
    <t>V H2O2  (mL)</t>
  </si>
  <si>
    <t>[H2O2] (M)</t>
  </si>
  <si>
    <t>ln[H2O2]</t>
  </si>
  <si>
    <t>Tm (K)</t>
  </si>
  <si>
    <t>1/T (K-1)</t>
  </si>
  <si>
    <t>ln r0</t>
  </si>
  <si>
    <t xml:space="preserve"> r0 (M/s)</t>
  </si>
  <si>
    <t xml:space="preserve"> ro (M/s)</t>
  </si>
  <si>
    <t>dati gruppo 3</t>
  </si>
  <si>
    <t>dati prodotti dai 3 gruppi</t>
  </si>
  <si>
    <t>Ea (J mol-1)</t>
  </si>
  <si>
    <t>Ea/R (K)</t>
  </si>
  <si>
    <t>lnr0=lnk'-Ea/(RT)</t>
  </si>
  <si>
    <r>
      <t>k'=k[I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]</t>
    </r>
    <r>
      <rPr>
        <vertAlign val="subscript"/>
        <sz val="11"/>
        <color theme="1"/>
        <rFont val="Calibri"/>
        <family val="2"/>
        <scheme val="minor"/>
      </rPr>
      <t>0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[H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  <r>
      <rPr>
        <vertAlign val="subscript"/>
        <sz val="11"/>
        <color theme="1"/>
        <rFont val="Calibri"/>
        <family val="2"/>
        <scheme val="minor"/>
      </rPr>
      <t>0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[H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]</t>
    </r>
    <r>
      <rPr>
        <vertAlign val="subscript"/>
        <sz val="11"/>
        <color theme="1"/>
        <rFont val="Calibri"/>
        <family val="2"/>
        <scheme val="minor"/>
      </rPr>
      <t>0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</si>
</sst>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ordine di reazione rispetto allo ioduro</a:t>
            </a:r>
          </a:p>
        </c:rich>
      </c:tx>
      <c:layout>
        <c:manualLayout>
          <c:xMode val="edge"/>
          <c:yMode val="edge"/>
          <c:x val="0.151972222222222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2236220472440945E-2"/>
          <c:y val="8.3333333333333329E-2"/>
          <c:w val="0.89031933508311456"/>
          <c:h val="0.82775444736074655"/>
        </c:manualLayout>
      </c:layout>
      <c:scatterChart>
        <c:scatterStyle val="lineMarker"/>
        <c:varyColors val="0"/>
        <c:ser>
          <c:idx val="0"/>
          <c:order val="0"/>
          <c:tx>
            <c:v>ioduro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812904636920392"/>
                  <c:y val="0.281990740740740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ioduro!$H$2:$H$5</c:f>
              <c:numCache>
                <c:formatCode>General</c:formatCode>
                <c:ptCount val="4"/>
                <c:pt idx="0">
                  <c:v>-5.0751738152338266</c:v>
                </c:pt>
                <c:pt idx="1">
                  <c:v>-4.3820266346738812</c:v>
                </c:pt>
                <c:pt idx="2">
                  <c:v>-3.9765615265657175</c:v>
                </c:pt>
                <c:pt idx="3">
                  <c:v>-3.6888794541139363</c:v>
                </c:pt>
              </c:numCache>
            </c:numRef>
          </c:xVal>
          <c:yVal>
            <c:numRef>
              <c:f>ioduro!$I$2:$I$5</c:f>
              <c:numCache>
                <c:formatCode>General</c:formatCode>
                <c:ptCount val="4"/>
                <c:pt idx="0">
                  <c:v>-12.165250651009918</c:v>
                </c:pt>
                <c:pt idx="1">
                  <c:v>-11.366742954792148</c:v>
                </c:pt>
                <c:pt idx="2">
                  <c:v>-10.778956289890028</c:v>
                </c:pt>
                <c:pt idx="3">
                  <c:v>-10.673595774232203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967424"/>
        <c:axId val="518974496"/>
      </c:scatterChart>
      <c:valAx>
        <c:axId val="51896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ln [I-]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74496"/>
        <c:crosses val="autoZero"/>
        <c:crossBetween val="midCat"/>
      </c:valAx>
      <c:valAx>
        <c:axId val="5189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lnr0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6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</a:t>
            </a:r>
            <a:r>
              <a:rPr lang="it-IT" baseline="-25000"/>
              <a:t>0</a:t>
            </a:r>
            <a:r>
              <a:rPr lang="it-IT"/>
              <a:t> versus [I</a:t>
            </a:r>
            <a:r>
              <a:rPr lang="it-IT" baseline="30000"/>
              <a:t>-</a:t>
            </a:r>
            <a:r>
              <a:rPr lang="it-IT"/>
              <a:t>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7539530974390324"/>
          <c:y val="0.1902314814814815"/>
          <c:w val="0.7107852591485736"/>
          <c:h val="0.56621172353455818"/>
        </c:manualLayout>
      </c:layout>
      <c:scatterChart>
        <c:scatterStyle val="lineMarker"/>
        <c:varyColors val="0"/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9397419072615925"/>
                  <c:y val="2.251822688830562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ioduro!$B$2:$B$5</c:f>
              <c:numCache>
                <c:formatCode>General</c:formatCode>
                <c:ptCount val="4"/>
                <c:pt idx="0">
                  <c:v>6.2500000000000003E-3</c:v>
                </c:pt>
                <c:pt idx="1">
                  <c:v>1.2500000000000001E-2</c:v>
                </c:pt>
                <c:pt idx="2">
                  <c:v>1.8749999999999999E-2</c:v>
                </c:pt>
                <c:pt idx="3">
                  <c:v>2.5000000000000001E-2</c:v>
                </c:pt>
              </c:numCache>
            </c:numRef>
          </c:xVal>
          <c:yVal>
            <c:numRef>
              <c:f>ioduro!$D$2:$D$5</c:f>
              <c:numCache>
                <c:formatCode>General</c:formatCode>
                <c:ptCount val="4"/>
                <c:pt idx="0">
                  <c:v>5.2083333333333332E-6</c:v>
                </c:pt>
                <c:pt idx="1">
                  <c:v>1.1574074074074073E-5</c:v>
                </c:pt>
                <c:pt idx="2">
                  <c:v>2.0833333333333333E-5</c:v>
                </c:pt>
                <c:pt idx="3">
                  <c:v>2.3148148148148147E-5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971776"/>
        <c:axId val="5189679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ioduro!$A$1:$I$1</c15:sqref>
                        </c15:formulaRef>
                      </c:ext>
                    </c:extLst>
                    <c:strCache>
                      <c:ptCount val="9"/>
                      <c:pt idx="0">
                        <c:v>V I-  (mL)</c:v>
                      </c:pt>
                      <c:pt idx="1">
                        <c:v>[I-] (M)</c:v>
                      </c:pt>
                      <c:pt idx="2">
                        <c:v>t (s)</c:v>
                      </c:pt>
                      <c:pt idx="3">
                        <c:v> ro (M/s)</c:v>
                      </c:pt>
                      <c:pt idx="4">
                        <c:v>Ti (°C)</c:v>
                      </c:pt>
                      <c:pt idx="5">
                        <c:v>Tf (°C)</c:v>
                      </c:pt>
                      <c:pt idx="6">
                        <c:v>Tm (°C)</c:v>
                      </c:pt>
                      <c:pt idx="7">
                        <c:v>ln[I-]</c:v>
                      </c:pt>
                      <c:pt idx="8">
                        <c:v>ln(r0)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ioduro!$A$2:$I$2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12.5</c:v>
                      </c:pt>
                      <c:pt idx="1">
                        <c:v>6.2500000000000003E-3</c:v>
                      </c:pt>
                      <c:pt idx="2">
                        <c:v>120</c:v>
                      </c:pt>
                      <c:pt idx="3">
                        <c:v>5.2083333333333332E-6</c:v>
                      </c:pt>
                      <c:pt idx="4">
                        <c:v>23.3</c:v>
                      </c:pt>
                      <c:pt idx="5">
                        <c:v>23.7</c:v>
                      </c:pt>
                      <c:pt idx="6">
                        <c:v>23.5</c:v>
                      </c:pt>
                      <c:pt idx="7">
                        <c:v>-5.0751738152338266</c:v>
                      </c:pt>
                      <c:pt idx="8">
                        <c:v>-12.165250651009918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"/>
                <c:order val="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ioduro!$A$1:$I$1</c15:sqref>
                        </c15:formulaRef>
                      </c:ext>
                    </c:extLst>
                    <c:strCache>
                      <c:ptCount val="9"/>
                      <c:pt idx="0">
                        <c:v>V I-  (mL)</c:v>
                      </c:pt>
                      <c:pt idx="1">
                        <c:v>[I-] (M)</c:v>
                      </c:pt>
                      <c:pt idx="2">
                        <c:v>t (s)</c:v>
                      </c:pt>
                      <c:pt idx="3">
                        <c:v> ro (M/s)</c:v>
                      </c:pt>
                      <c:pt idx="4">
                        <c:v>Ti (°C)</c:v>
                      </c:pt>
                      <c:pt idx="5">
                        <c:v>Tf (°C)</c:v>
                      </c:pt>
                      <c:pt idx="6">
                        <c:v>Tm (°C)</c:v>
                      </c:pt>
                      <c:pt idx="7">
                        <c:v>ln[I-]</c:v>
                      </c:pt>
                      <c:pt idx="8">
                        <c:v>ln(r0)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ioduro!$A$3:$I$3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25</c:v>
                      </c:pt>
                      <c:pt idx="1">
                        <c:v>1.2500000000000001E-2</c:v>
                      </c:pt>
                      <c:pt idx="2">
                        <c:v>54</c:v>
                      </c:pt>
                      <c:pt idx="3">
                        <c:v>1.1574074074074073E-5</c:v>
                      </c:pt>
                      <c:pt idx="4">
                        <c:v>23.9</c:v>
                      </c:pt>
                      <c:pt idx="5">
                        <c:v>24.2</c:v>
                      </c:pt>
                      <c:pt idx="6">
                        <c:v>24.049999999999997</c:v>
                      </c:pt>
                      <c:pt idx="7">
                        <c:v>-4.3820266346738812</c:v>
                      </c:pt>
                      <c:pt idx="8">
                        <c:v>-11.366742954792148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ioduro!$A$1:$I$1</c15:sqref>
                        </c15:formulaRef>
                      </c:ext>
                    </c:extLst>
                    <c:strCache>
                      <c:ptCount val="9"/>
                      <c:pt idx="0">
                        <c:v>V I-  (mL)</c:v>
                      </c:pt>
                      <c:pt idx="1">
                        <c:v>[I-] (M)</c:v>
                      </c:pt>
                      <c:pt idx="2">
                        <c:v>t (s)</c:v>
                      </c:pt>
                      <c:pt idx="3">
                        <c:v> ro (M/s)</c:v>
                      </c:pt>
                      <c:pt idx="4">
                        <c:v>Ti (°C)</c:v>
                      </c:pt>
                      <c:pt idx="5">
                        <c:v>Tf (°C)</c:v>
                      </c:pt>
                      <c:pt idx="6">
                        <c:v>Tm (°C)</c:v>
                      </c:pt>
                      <c:pt idx="7">
                        <c:v>ln[I-]</c:v>
                      </c:pt>
                      <c:pt idx="8">
                        <c:v>ln(r0)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ioduro!$A$4:$I$4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37.5</c:v>
                      </c:pt>
                      <c:pt idx="1">
                        <c:v>1.8749999999999999E-2</c:v>
                      </c:pt>
                      <c:pt idx="2">
                        <c:v>30</c:v>
                      </c:pt>
                      <c:pt idx="3">
                        <c:v>2.0833333333333333E-5</c:v>
                      </c:pt>
                      <c:pt idx="4">
                        <c:v>24.3</c:v>
                      </c:pt>
                      <c:pt idx="5">
                        <c:v>24.3</c:v>
                      </c:pt>
                      <c:pt idx="6">
                        <c:v>24.3</c:v>
                      </c:pt>
                      <c:pt idx="7">
                        <c:v>-3.9765615265657175</c:v>
                      </c:pt>
                      <c:pt idx="8">
                        <c:v>-10.778956289890028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ioduro!$A$1:$I$1</c15:sqref>
                        </c15:formulaRef>
                      </c:ext>
                    </c:extLst>
                    <c:strCache>
                      <c:ptCount val="9"/>
                      <c:pt idx="0">
                        <c:v>V I-  (mL)</c:v>
                      </c:pt>
                      <c:pt idx="1">
                        <c:v>[I-] (M)</c:v>
                      </c:pt>
                      <c:pt idx="2">
                        <c:v>t (s)</c:v>
                      </c:pt>
                      <c:pt idx="3">
                        <c:v> ro (M/s)</c:v>
                      </c:pt>
                      <c:pt idx="4">
                        <c:v>Ti (°C)</c:v>
                      </c:pt>
                      <c:pt idx="5">
                        <c:v>Tf (°C)</c:v>
                      </c:pt>
                      <c:pt idx="6">
                        <c:v>Tm (°C)</c:v>
                      </c:pt>
                      <c:pt idx="7">
                        <c:v>ln[I-]</c:v>
                      </c:pt>
                      <c:pt idx="8">
                        <c:v>ln(r0)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ioduro!$A$5:$I$5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50</c:v>
                      </c:pt>
                      <c:pt idx="1">
                        <c:v>2.5000000000000001E-2</c:v>
                      </c:pt>
                      <c:pt idx="2">
                        <c:v>27</c:v>
                      </c:pt>
                      <c:pt idx="3">
                        <c:v>2.3148148148148147E-5</c:v>
                      </c:pt>
                      <c:pt idx="4">
                        <c:v>24.3</c:v>
                      </c:pt>
                      <c:pt idx="5">
                        <c:v>24.5</c:v>
                      </c:pt>
                      <c:pt idx="6">
                        <c:v>24.4</c:v>
                      </c:pt>
                      <c:pt idx="7">
                        <c:v>-3.6888794541139363</c:v>
                      </c:pt>
                      <c:pt idx="8">
                        <c:v>-10.673595774232203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1897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[I</a:t>
                </a:r>
                <a:r>
                  <a:rPr lang="it-IT" baseline="30000"/>
                  <a:t>-</a:t>
                </a:r>
                <a:r>
                  <a:rPr lang="it-IT"/>
                  <a:t>] (M)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67968"/>
        <c:crosses val="autoZero"/>
        <c:crossBetween val="midCat"/>
      </c:valAx>
      <c:valAx>
        <c:axId val="51896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r0 (M/s)</a:t>
                </a:r>
              </a:p>
            </c:rich>
          </c:tx>
          <c:layout>
            <c:manualLayout>
              <c:xMode val="edge"/>
              <c:yMode val="edge"/>
              <c:x val="1.925323061250633E-2"/>
              <c:y val="0.36408938466025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7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ordine di reazione rispetto a H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34733158355206E-2"/>
          <c:y val="0.17634259259259263"/>
          <c:w val="0.89031933508311456"/>
          <c:h val="0.70696741032370958"/>
        </c:manualLayout>
      </c:layout>
      <c:scatterChart>
        <c:scatterStyle val="lineMarker"/>
        <c:varyColors val="0"/>
        <c:ser>
          <c:idx val="1"/>
          <c:order val="1"/>
          <c:tx>
            <c:v>H2O2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27101924759405"/>
                  <c:y val="0.138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H2O2!$H$2:$H$6</c:f>
              <c:numCache>
                <c:formatCode>General</c:formatCode>
                <c:ptCount val="5"/>
                <c:pt idx="0">
                  <c:v>-2.4304184645039304</c:v>
                </c:pt>
                <c:pt idx="1">
                  <c:v>-2.0249533563957662</c:v>
                </c:pt>
                <c:pt idx="2">
                  <c:v>-1.7372712839439852</c:v>
                </c:pt>
                <c:pt idx="3">
                  <c:v>-1.5141277326297755</c:v>
                </c:pt>
                <c:pt idx="4">
                  <c:v>-1.3318061758358208</c:v>
                </c:pt>
              </c:numCache>
            </c:numRef>
          </c:xVal>
          <c:yVal>
            <c:numRef>
              <c:f>H2O2!$I$2:$I$6</c:f>
              <c:numCache>
                <c:formatCode>General</c:formatCode>
                <c:ptCount val="5"/>
                <c:pt idx="0">
                  <c:v>-12.165250651009918</c:v>
                </c:pt>
                <c:pt idx="1">
                  <c:v>-11.536641991587544</c:v>
                </c:pt>
                <c:pt idx="2">
                  <c:v>-11.3290026268093</c:v>
                </c:pt>
                <c:pt idx="3">
                  <c:v>-10.961277846683982</c:v>
                </c:pt>
                <c:pt idx="4">
                  <c:v>-10.811746112713019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969600"/>
        <c:axId val="51896470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H2O2!$H$2:$H$6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-2.4304184645039304</c:v>
                      </c:pt>
                      <c:pt idx="1">
                        <c:v>-2.0249533563957662</c:v>
                      </c:pt>
                      <c:pt idx="2">
                        <c:v>-1.7372712839439852</c:v>
                      </c:pt>
                      <c:pt idx="3">
                        <c:v>-1.5141277326297755</c:v>
                      </c:pt>
                      <c:pt idx="4">
                        <c:v>-1.3318061758358208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1896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ln[H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2</a:t>
                </a:r>
                <a:r>
                  <a:rPr lang="it-IT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64704"/>
        <c:crosses val="autoZero"/>
        <c:crossBetween val="midCat"/>
      </c:valAx>
      <c:valAx>
        <c:axId val="51896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 r0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69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 versus [H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2</a:t>
            </a:r>
            <a:r>
              <a:rPr lang="en-US"/>
              <a:t>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 versus [H2O2]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2073097112860891"/>
                  <c:y val="3.43081073199183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H2O2!$B$2:$B$6</c:f>
              <c:numCache>
                <c:formatCode>General</c:formatCode>
                <c:ptCount val="5"/>
                <c:pt idx="0">
                  <c:v>8.8000000000000009E-2</c:v>
                </c:pt>
                <c:pt idx="1">
                  <c:v>0.13200000000000001</c:v>
                </c:pt>
                <c:pt idx="2">
                  <c:v>0.17600000000000002</c:v>
                </c:pt>
                <c:pt idx="3">
                  <c:v>0.22</c:v>
                </c:pt>
                <c:pt idx="4">
                  <c:v>0.26400000000000001</c:v>
                </c:pt>
              </c:numCache>
            </c:numRef>
          </c:xVal>
          <c:yVal>
            <c:numRef>
              <c:f>H2O2!$D$2:$D$6</c:f>
              <c:numCache>
                <c:formatCode>General</c:formatCode>
                <c:ptCount val="5"/>
                <c:pt idx="0">
                  <c:v>5.2083333333333332E-6</c:v>
                </c:pt>
                <c:pt idx="1">
                  <c:v>9.7656250000000002E-6</c:v>
                </c:pt>
                <c:pt idx="2">
                  <c:v>1.2019230769230769E-5</c:v>
                </c:pt>
                <c:pt idx="3">
                  <c:v>1.7361111111111111E-5</c:v>
                </c:pt>
                <c:pt idx="4">
                  <c:v>2.0161290322580645E-5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976672"/>
        <c:axId val="518966880"/>
      </c:scatterChart>
      <c:valAx>
        <c:axId val="51897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[H</a:t>
                </a:r>
                <a:r>
                  <a:rPr lang="en-US" baseline="-25000"/>
                  <a:t>2</a:t>
                </a:r>
                <a:r>
                  <a:rPr lang="en-US"/>
                  <a:t>O</a:t>
                </a:r>
                <a:r>
                  <a:rPr lang="en-US" baseline="-25000"/>
                  <a:t>2</a:t>
                </a:r>
                <a:r>
                  <a:rPr lang="en-US"/>
                  <a:t>]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66880"/>
        <c:crosses val="autoZero"/>
        <c:crossBetween val="midCat"/>
      </c:valAx>
      <c:valAx>
        <c:axId val="51896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7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calcolo Ea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851859142607173"/>
                  <c:y val="-0.430694444444444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Temperatura!$F$2:$F$10</c:f>
              <c:numCache>
                <c:formatCode>General</c:formatCode>
                <c:ptCount val="9"/>
                <c:pt idx="0">
                  <c:v>3.472222222222222E-3</c:v>
                </c:pt>
                <c:pt idx="1">
                  <c:v>3.4584125886218228E-3</c:v>
                </c:pt>
                <c:pt idx="2">
                  <c:v>3.4211426616489911E-3</c:v>
                </c:pt>
                <c:pt idx="3">
                  <c:v>3.3709758975223329E-3</c:v>
                </c:pt>
                <c:pt idx="4">
                  <c:v>3.3670033670033669E-3</c:v>
                </c:pt>
                <c:pt idx="5">
                  <c:v>3.35795836131632E-3</c:v>
                </c:pt>
                <c:pt idx="6">
                  <c:v>3.2626427406199023E-3</c:v>
                </c:pt>
                <c:pt idx="7">
                  <c:v>3.2015367376340646E-3</c:v>
                </c:pt>
                <c:pt idx="8">
                  <c:v>3.0501753850846426E-3</c:v>
                </c:pt>
              </c:numCache>
            </c:numRef>
          </c:xVal>
          <c:yVal>
            <c:numRef>
              <c:f>Temperatura!$H$2:$H$10</c:f>
              <c:numCache>
                <c:formatCode>General</c:formatCode>
                <c:ptCount val="9"/>
                <c:pt idx="0">
                  <c:v>-12.608867525082459</c:v>
                </c:pt>
                <c:pt idx="1">
                  <c:v>-12.655873567458389</c:v>
                </c:pt>
                <c:pt idx="2">
                  <c:v>-12.36136552993621</c:v>
                </c:pt>
                <c:pt idx="3">
                  <c:v>-12.165250651009918</c:v>
                </c:pt>
                <c:pt idx="4">
                  <c:v>-12.022149807369246</c:v>
                </c:pt>
                <c:pt idx="5">
                  <c:v>-11.952469886731256</c:v>
                </c:pt>
                <c:pt idx="6">
                  <c:v>-11.248959919135764</c:v>
                </c:pt>
                <c:pt idx="7">
                  <c:v>-10.745054738214346</c:v>
                </c:pt>
                <c:pt idx="8">
                  <c:v>-9.9427082656894097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975584"/>
        <c:axId val="51896579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Temperatura!$H$2:$H$10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-12.608867525082459</c:v>
                      </c:pt>
                      <c:pt idx="1">
                        <c:v>-12.655873567458389</c:v>
                      </c:pt>
                      <c:pt idx="2">
                        <c:v>-12.36136552993621</c:v>
                      </c:pt>
                      <c:pt idx="3">
                        <c:v>-12.165250651009918</c:v>
                      </c:pt>
                      <c:pt idx="4">
                        <c:v>-12.022149807369246</c:v>
                      </c:pt>
                      <c:pt idx="5">
                        <c:v>-11.952469886731256</c:v>
                      </c:pt>
                      <c:pt idx="6">
                        <c:v>-11.248959919135764</c:v>
                      </c:pt>
                      <c:pt idx="7">
                        <c:v>-10.745054738214346</c:v>
                      </c:pt>
                      <c:pt idx="8">
                        <c:v>-9.9427082656894097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1897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1/T (K</a:t>
                </a:r>
                <a:r>
                  <a:rPr lang="it-IT" baseline="30000"/>
                  <a:t>-1</a:t>
                </a:r>
                <a:r>
                  <a:rPr lang="it-IT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65792"/>
        <c:crosses val="autoZero"/>
        <c:crossBetween val="midCat"/>
      </c:valAx>
      <c:valAx>
        <c:axId val="518965792"/>
        <c:scaling>
          <c:orientation val="minMax"/>
          <c:max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ln r0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7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</a:t>
            </a:r>
            <a:r>
              <a:rPr lang="en-US" baseline="-25000"/>
              <a:t>0</a:t>
            </a:r>
            <a:r>
              <a:rPr lang="en-US"/>
              <a:t> vs 1/T (decadimento esponenziale)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14373228346456693"/>
                  <c:y val="-0.522369130941965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Temperatura!$F$2:$F$10</c:f>
              <c:numCache>
                <c:formatCode>General</c:formatCode>
                <c:ptCount val="9"/>
                <c:pt idx="0">
                  <c:v>3.472222222222222E-3</c:v>
                </c:pt>
                <c:pt idx="1">
                  <c:v>3.4584125886218228E-3</c:v>
                </c:pt>
                <c:pt idx="2">
                  <c:v>3.4211426616489911E-3</c:v>
                </c:pt>
                <c:pt idx="3">
                  <c:v>3.3709758975223329E-3</c:v>
                </c:pt>
                <c:pt idx="4">
                  <c:v>3.3670033670033669E-3</c:v>
                </c:pt>
                <c:pt idx="5">
                  <c:v>3.35795836131632E-3</c:v>
                </c:pt>
                <c:pt idx="6">
                  <c:v>3.2626427406199023E-3</c:v>
                </c:pt>
                <c:pt idx="7">
                  <c:v>3.2015367376340646E-3</c:v>
                </c:pt>
                <c:pt idx="8">
                  <c:v>3.0501753850846426E-3</c:v>
                </c:pt>
              </c:numCache>
            </c:numRef>
          </c:xVal>
          <c:yVal>
            <c:numRef>
              <c:f>Temperatura!$G$2:$G$10</c:f>
              <c:numCache>
                <c:formatCode>General</c:formatCode>
                <c:ptCount val="9"/>
                <c:pt idx="0">
                  <c:v>3.3422459893048131E-6</c:v>
                </c:pt>
                <c:pt idx="1">
                  <c:v>3.1887755102040818E-6</c:v>
                </c:pt>
                <c:pt idx="2">
                  <c:v>4.2808219178082189E-6</c:v>
                </c:pt>
                <c:pt idx="3">
                  <c:v>5.2083333333333332E-6</c:v>
                </c:pt>
                <c:pt idx="4">
                  <c:v>6.0096153846153846E-6</c:v>
                </c:pt>
                <c:pt idx="5">
                  <c:v>6.4432989690721653E-6</c:v>
                </c:pt>
                <c:pt idx="6">
                  <c:v>1.3020833333333334E-5</c:v>
                </c:pt>
                <c:pt idx="7">
                  <c:v>2.1551724137931036E-5</c:v>
                </c:pt>
                <c:pt idx="8">
                  <c:v>4.8076923076923077E-5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963072"/>
        <c:axId val="518968512"/>
      </c:scatterChart>
      <c:valAx>
        <c:axId val="51896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1/T (K</a:t>
                </a:r>
                <a:r>
                  <a:rPr lang="it-IT" baseline="30000"/>
                  <a:t>-1</a:t>
                </a:r>
                <a:r>
                  <a:rPr lang="it-IT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68512"/>
        <c:crosses val="autoZero"/>
        <c:crossBetween val="midCat"/>
      </c:valAx>
      <c:valAx>
        <c:axId val="5189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r0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96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6</xdr:row>
      <xdr:rowOff>171450</xdr:rowOff>
    </xdr:from>
    <xdr:to>
      <xdr:col>8</xdr:col>
      <xdr:colOff>276226</xdr:colOff>
      <xdr:row>22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404812</xdr:colOff>
      <xdr:row>22</xdr:row>
      <xdr:rowOff>119063</xdr:rowOff>
    </xdr:from>
    <xdr:to>
      <xdr:col>8</xdr:col>
      <xdr:colOff>219074</xdr:colOff>
      <xdr:row>37</xdr:row>
      <xdr:rowOff>147638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0.29132</cdr:x>
      <cdr:y>0.59838</cdr:y>
    </cdr:from>
    <cdr:to>
      <cdr:x>0.78467</cdr:x>
      <cdr:y>0.86053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331912" y="1641475"/>
          <a:ext cx="2255595" cy="719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Il cefficiente angolare della retta (1.13)</a:t>
          </a:r>
        </a:p>
        <a:p xmlns:a="http://schemas.openxmlformats.org/drawingml/2006/main">
          <a:r>
            <a:rPr lang="it-IT" sz="1100" baseline="0"/>
            <a:t>rappresenta l'ordine di reazione</a:t>
          </a:r>
        </a:p>
        <a:p xmlns:a="http://schemas.openxmlformats.org/drawingml/2006/main">
          <a:r>
            <a:rPr lang="it-IT" sz="1100" baseline="0"/>
            <a:t>rispetto a I-</a:t>
          </a:r>
          <a:r>
            <a:rPr lang="it-IT" sz="1100"/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0.41875</cdr:x>
      <cdr:y>0.53472</cdr:y>
    </cdr:from>
    <cdr:to>
      <cdr:x>0.87813</cdr:x>
      <cdr:y>0.79688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914525" y="1466849"/>
          <a:ext cx="2100263" cy="719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/>
            <a:t>I punti sono allineati con l'origine</a:t>
          </a:r>
        </a:p>
        <a:p xmlns:a="http://schemas.openxmlformats.org/drawingml/2006/main">
          <a:r>
            <a:rPr lang="it-IT" sz="1100"/>
            <a:t>poiché il processo è del</a:t>
          </a:r>
          <a:r>
            <a:rPr lang="it-IT" sz="1100" baseline="0"/>
            <a:t> prim'ordine</a:t>
          </a:r>
        </a:p>
        <a:p xmlns:a="http://schemas.openxmlformats.org/drawingml/2006/main">
          <a:r>
            <a:rPr lang="it-IT" sz="1100" baseline="0"/>
            <a:t>rispetto a I-</a:t>
          </a:r>
          <a:r>
            <a:rPr lang="it-IT" sz="1100"/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7</xdr:row>
      <xdr:rowOff>33338</xdr:rowOff>
    </xdr:from>
    <xdr:to>
      <xdr:col>8</xdr:col>
      <xdr:colOff>195263</xdr:colOff>
      <xdr:row>22</xdr:row>
      <xdr:rowOff>61913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280988</xdr:colOff>
      <xdr:row>22</xdr:row>
      <xdr:rowOff>161925</xdr:rowOff>
    </xdr:from>
    <xdr:to>
      <xdr:col>8</xdr:col>
      <xdr:colOff>190500</xdr:colOff>
      <xdr:row>38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0.36319</cdr:x>
      <cdr:y>0.59491</cdr:y>
    </cdr:from>
    <cdr:to>
      <cdr:x>0.85654</cdr:x>
      <cdr:y>0.85706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660525" y="1631950"/>
          <a:ext cx="2255595" cy="719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Il cefficiente angolare della retta (1.22)</a:t>
          </a:r>
        </a:p>
        <a:p xmlns:a="http://schemas.openxmlformats.org/drawingml/2006/main">
          <a:r>
            <a:rPr lang="it-IT" sz="1100" baseline="0"/>
            <a:t>rappresenta l'ordine di reazione</a:t>
          </a:r>
        </a:p>
        <a:p xmlns:a="http://schemas.openxmlformats.org/drawingml/2006/main">
          <a:r>
            <a:rPr lang="it-IT" sz="1100" baseline="0"/>
            <a:t>rispetto al reagente H</a:t>
          </a:r>
          <a:r>
            <a:rPr lang="it-IT" sz="1100" baseline="-25000"/>
            <a:t>2</a:t>
          </a:r>
          <a:r>
            <a:rPr lang="it-IT" sz="1100" baseline="0"/>
            <a:t>O</a:t>
          </a:r>
          <a:r>
            <a:rPr lang="it-IT" sz="1100" baseline="-25000"/>
            <a:t>2</a:t>
          </a:r>
          <a:r>
            <a:rPr lang="it-IT" sz="1100"/>
            <a:t>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0.42673</cdr:x>
      <cdr:y>0.60879</cdr:y>
    </cdr:from>
    <cdr:to>
      <cdr:x>0.92008</cdr:x>
      <cdr:y>0.87095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951017" y="1670039"/>
          <a:ext cx="2255596" cy="719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000"/>
            <a:t>I punti sono allineati con l'origine</a:t>
          </a:r>
        </a:p>
        <a:p xmlns:a="http://schemas.openxmlformats.org/drawingml/2006/main">
          <a:r>
            <a:rPr lang="it-IT" sz="1000"/>
            <a:t>poiché il processo è approssimativamente</a:t>
          </a:r>
        </a:p>
        <a:p xmlns:a="http://schemas.openxmlformats.org/drawingml/2006/main">
          <a:r>
            <a:rPr lang="it-IT" sz="1000"/>
            <a:t>del</a:t>
          </a:r>
          <a:r>
            <a:rPr lang="it-IT" sz="1000" baseline="0"/>
            <a:t> prim'ordine rispetto all'acqua ossigenata</a:t>
          </a:r>
          <a:endParaRPr lang="it-IT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542365</xdr:colOff>
      <xdr:row>10</xdr:row>
      <xdr:rowOff>67235</xdr:rowOff>
    </xdr:from>
    <xdr:to>
      <xdr:col>7</xdr:col>
      <xdr:colOff>354106</xdr:colOff>
      <xdr:row>24</xdr:row>
      <xdr:rowOff>85165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439270</xdr:colOff>
      <xdr:row>10</xdr:row>
      <xdr:rowOff>62753</xdr:rowOff>
    </xdr:from>
    <xdr:to>
      <xdr:col>15</xdr:col>
      <xdr:colOff>134470</xdr:colOff>
      <xdr:row>25</xdr:row>
      <xdr:rowOff>49306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160" zoomScaleNormal="160" workbookViewId="0">
      <selection activeCell="K12" sqref="K12"/>
    </sheetView>
  </sheetViews>
  <sheetFormatPr defaultRowHeight="14.4" x14ac:dyDescent="0.3"/>
  <cols>
    <col min="4" max="4" width="12.109375" bestFit="1" customWidth="1"/>
    <col min="12" max="12" width="12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16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12" x14ac:dyDescent="0.3">
      <c r="A2">
        <v>12.5</v>
      </c>
      <c r="B2">
        <f>0.05*A2/100</f>
        <v>6.2500000000000003E-3</v>
      </c>
      <c r="C2">
        <v>120</v>
      </c>
      <c r="D2">
        <f>0.00125/(2*C2)</f>
        <v>5.2083333333333332E-6</v>
      </c>
      <c r="E2">
        <v>23.3</v>
      </c>
      <c r="F2">
        <v>23.7</v>
      </c>
      <c r="G2">
        <f>AVERAGE(E2:F2)</f>
        <v>23.5</v>
      </c>
      <c r="H2">
        <f>LN(B2)</f>
        <v>-5.0751738152338266</v>
      </c>
      <c r="I2">
        <f>LN(D2)</f>
        <v>-12.165250651009918</v>
      </c>
      <c r="L2" t="s">
        <v>17</v>
      </c>
    </row>
    <row r="3" spans="1:12" x14ac:dyDescent="0.3">
      <c r="A3">
        <v>25</v>
      </c>
      <c r="B3">
        <f t="shared" ref="B3:B5" si="0">0.05*A3/100</f>
        <v>1.2500000000000001E-2</v>
      </c>
      <c r="C3">
        <v>54</v>
      </c>
      <c r="D3">
        <f t="shared" ref="D3:D5" si="1">0.00125/(2*C3)</f>
        <v>1.1574074074074073E-5</v>
      </c>
      <c r="E3">
        <v>23.9</v>
      </c>
      <c r="F3">
        <v>24.2</v>
      </c>
      <c r="G3">
        <f t="shared" ref="G3:G5" si="2">AVERAGE(E3:F3)</f>
        <v>24.049999999999997</v>
      </c>
      <c r="H3">
        <f t="shared" ref="H3:H5" si="3">LN(B3)</f>
        <v>-4.3820266346738812</v>
      </c>
      <c r="I3">
        <f t="shared" ref="I3:I5" si="4">LN(D3)</f>
        <v>-11.366742954792148</v>
      </c>
    </row>
    <row r="4" spans="1:12" x14ac:dyDescent="0.3">
      <c r="A4">
        <v>37.5</v>
      </c>
      <c r="B4">
        <f t="shared" si="0"/>
        <v>1.8749999999999999E-2</v>
      </c>
      <c r="C4">
        <v>30</v>
      </c>
      <c r="D4">
        <f t="shared" si="1"/>
        <v>2.0833333333333333E-5</v>
      </c>
      <c r="E4">
        <v>24.3</v>
      </c>
      <c r="F4">
        <v>24.3</v>
      </c>
      <c r="G4">
        <f t="shared" si="2"/>
        <v>24.3</v>
      </c>
      <c r="H4">
        <f t="shared" si="3"/>
        <v>-3.9765615265657175</v>
      </c>
      <c r="I4">
        <f t="shared" si="4"/>
        <v>-10.778956289890028</v>
      </c>
    </row>
    <row r="5" spans="1:12" x14ac:dyDescent="0.3">
      <c r="A5">
        <v>50</v>
      </c>
      <c r="B5">
        <f t="shared" si="0"/>
        <v>2.5000000000000001E-2</v>
      </c>
      <c r="C5">
        <v>27</v>
      </c>
      <c r="D5">
        <f t="shared" si="1"/>
        <v>2.3148148148148147E-5</v>
      </c>
      <c r="E5">
        <v>24.3</v>
      </c>
      <c r="F5">
        <v>24.5</v>
      </c>
      <c r="G5">
        <f t="shared" si="2"/>
        <v>24.4</v>
      </c>
      <c r="H5">
        <f t="shared" si="3"/>
        <v>-3.6888794541139363</v>
      </c>
      <c r="I5">
        <f t="shared" si="4"/>
        <v>-10.673595774232203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7" zoomScale="160" zoomScaleNormal="160" workbookViewId="0">
      <selection activeCell="J35" sqref="J35"/>
    </sheetView>
  </sheetViews>
  <sheetFormatPr defaultRowHeight="14.4" x14ac:dyDescent="0.3"/>
  <cols>
    <col min="1" max="1" width="12.33203125" customWidth="1"/>
    <col min="2" max="2" width="11.44140625" customWidth="1"/>
    <col min="4" max="4" width="12.109375" bestFit="1" customWidth="1"/>
  </cols>
  <sheetData>
    <row r="1" spans="1:9" x14ac:dyDescent="0.3">
      <c r="A1" t="s">
        <v>9</v>
      </c>
      <c r="B1" t="s">
        <v>10</v>
      </c>
      <c r="C1" t="s">
        <v>2</v>
      </c>
      <c r="D1" t="s">
        <v>8</v>
      </c>
      <c r="E1" t="s">
        <v>3</v>
      </c>
      <c r="F1" t="s">
        <v>4</v>
      </c>
      <c r="G1" t="s">
        <v>5</v>
      </c>
      <c r="H1" t="s">
        <v>11</v>
      </c>
      <c r="I1" t="s">
        <v>7</v>
      </c>
    </row>
    <row r="2" spans="1:9" x14ac:dyDescent="0.3">
      <c r="A2">
        <v>1</v>
      </c>
      <c r="B2">
        <f>8.8*A2/100</f>
        <v>8.8000000000000009E-2</v>
      </c>
      <c r="C2">
        <v>120</v>
      </c>
      <c r="D2">
        <f>0.00125/(2*C2)</f>
        <v>5.2083333333333332E-6</v>
      </c>
      <c r="E2">
        <v>23.3</v>
      </c>
      <c r="F2">
        <v>23.7</v>
      </c>
      <c r="G2">
        <f>AVERAGE(E2:F2)</f>
        <v>23.5</v>
      </c>
      <c r="H2">
        <f>LN(B2)</f>
        <v>-2.4304184645039304</v>
      </c>
      <c r="I2">
        <f>LN(D2)</f>
        <v>-12.165250651009918</v>
      </c>
    </row>
    <row r="3" spans="1:9" x14ac:dyDescent="0.3">
      <c r="A3">
        <v>1.5</v>
      </c>
      <c r="B3">
        <f t="shared" ref="B3:B6" si="0">8.8*A3/100</f>
        <v>0.13200000000000001</v>
      </c>
      <c r="C3">
        <v>64</v>
      </c>
      <c r="D3">
        <f t="shared" ref="D3:D6" si="1">0.00125/(2*C3)</f>
        <v>9.7656250000000002E-6</v>
      </c>
      <c r="E3">
        <v>23.3</v>
      </c>
      <c r="F3">
        <v>23.3</v>
      </c>
      <c r="G3">
        <f t="shared" ref="G3:G6" si="2">AVERAGE(E3:F3)</f>
        <v>23.3</v>
      </c>
      <c r="H3">
        <f t="shared" ref="H3:H6" si="3">LN(B3)</f>
        <v>-2.0249533563957662</v>
      </c>
      <c r="I3">
        <f t="shared" ref="I3:I6" si="4">LN(D3)</f>
        <v>-11.536641991587544</v>
      </c>
    </row>
    <row r="4" spans="1:9" x14ac:dyDescent="0.3">
      <c r="A4">
        <v>2</v>
      </c>
      <c r="B4">
        <f t="shared" si="0"/>
        <v>0.17600000000000002</v>
      </c>
      <c r="C4">
        <v>52</v>
      </c>
      <c r="D4">
        <f t="shared" si="1"/>
        <v>1.2019230769230769E-5</v>
      </c>
      <c r="E4">
        <v>23.3</v>
      </c>
      <c r="F4">
        <v>23.3</v>
      </c>
      <c r="G4">
        <f t="shared" si="2"/>
        <v>23.3</v>
      </c>
      <c r="H4">
        <f t="shared" si="3"/>
        <v>-1.7372712839439852</v>
      </c>
      <c r="I4">
        <f t="shared" si="4"/>
        <v>-11.3290026268093</v>
      </c>
    </row>
    <row r="5" spans="1:9" x14ac:dyDescent="0.3">
      <c r="A5">
        <v>2.5</v>
      </c>
      <c r="B5">
        <f t="shared" si="0"/>
        <v>0.22</v>
      </c>
      <c r="C5">
        <v>36</v>
      </c>
      <c r="D5">
        <f t="shared" si="1"/>
        <v>1.7361111111111111E-5</v>
      </c>
      <c r="E5">
        <v>23.2</v>
      </c>
      <c r="F5">
        <v>23.3</v>
      </c>
      <c r="G5">
        <f t="shared" si="2"/>
        <v>23.25</v>
      </c>
      <c r="H5">
        <f t="shared" si="3"/>
        <v>-1.5141277326297755</v>
      </c>
      <c r="I5">
        <f t="shared" si="4"/>
        <v>-10.961277846683982</v>
      </c>
    </row>
    <row r="6" spans="1:9" x14ac:dyDescent="0.3">
      <c r="A6">
        <v>3</v>
      </c>
      <c r="B6">
        <f t="shared" si="0"/>
        <v>0.26400000000000001</v>
      </c>
      <c r="C6">
        <v>31</v>
      </c>
      <c r="D6">
        <f t="shared" si="1"/>
        <v>2.0161290322580645E-5</v>
      </c>
      <c r="E6">
        <v>23.4</v>
      </c>
      <c r="F6">
        <v>23.4</v>
      </c>
      <c r="G6">
        <f t="shared" si="2"/>
        <v>23.4</v>
      </c>
      <c r="H6">
        <f t="shared" si="3"/>
        <v>-1.3318061758358208</v>
      </c>
      <c r="I6">
        <f t="shared" si="4"/>
        <v>-10.811746112713019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70" zoomScaleNormal="170" workbookViewId="0">
      <selection activeCell="D2" sqref="D2"/>
    </sheetView>
  </sheetViews>
  <sheetFormatPr defaultRowHeight="14.4" x14ac:dyDescent="0.3"/>
  <cols>
    <col min="7" max="7" width="13.6640625" customWidth="1"/>
    <col min="10" max="10" width="22.6640625" customWidth="1"/>
  </cols>
  <sheetData>
    <row r="1" spans="1:10" x14ac:dyDescent="0.3">
      <c r="A1" t="s">
        <v>3</v>
      </c>
      <c r="B1" t="s">
        <v>4</v>
      </c>
      <c r="C1" t="s">
        <v>5</v>
      </c>
      <c r="D1" t="s">
        <v>12</v>
      </c>
      <c r="E1" t="s">
        <v>2</v>
      </c>
      <c r="F1" t="s">
        <v>13</v>
      </c>
      <c r="G1" t="s">
        <v>15</v>
      </c>
      <c r="H1" t="s">
        <v>14</v>
      </c>
      <c r="J1" t="s">
        <v>18</v>
      </c>
    </row>
    <row r="2" spans="1:10" x14ac:dyDescent="0.3">
      <c r="A2">
        <v>15.7</v>
      </c>
      <c r="B2">
        <v>14</v>
      </c>
      <c r="C2">
        <f>AVERAGE(A2:B2)</f>
        <v>14.85</v>
      </c>
      <c r="D2">
        <f>C2+273.15</f>
        <v>288</v>
      </c>
      <c r="E2">
        <v>187</v>
      </c>
      <c r="F2">
        <f>1/D2</f>
        <v>3.472222222222222E-3</v>
      </c>
      <c r="G2">
        <f>0.00125/(2*E2)</f>
        <v>3.3422459893048131E-6</v>
      </c>
      <c r="H2">
        <f>LN(G2)</f>
        <v>-12.608867525082459</v>
      </c>
    </row>
    <row r="3" spans="1:10" x14ac:dyDescent="0.3">
      <c r="A3">
        <v>17.7</v>
      </c>
      <c r="B3">
        <v>14.3</v>
      </c>
      <c r="C3">
        <f>AVERAGE(A3:B3)</f>
        <v>16</v>
      </c>
      <c r="D3">
        <f t="shared" ref="D3:D10" si="0">C3+273.15</f>
        <v>289.14999999999998</v>
      </c>
      <c r="E3">
        <v>196</v>
      </c>
      <c r="F3">
        <f t="shared" ref="F3:F10" si="1">1/D3</f>
        <v>3.4584125886218228E-3</v>
      </c>
      <c r="G3">
        <f t="shared" ref="G3:G10" si="2">0.00125/(2*E3)</f>
        <v>3.1887755102040818E-6</v>
      </c>
      <c r="H3">
        <f t="shared" ref="H3:H10" si="3">LN(G3)</f>
        <v>-12.655873567458389</v>
      </c>
    </row>
    <row r="4" spans="1:10" x14ac:dyDescent="0.3">
      <c r="A4">
        <v>18.399999999999999</v>
      </c>
      <c r="B4">
        <v>19.899999999999999</v>
      </c>
      <c r="C4">
        <f>AVERAGE(A4:B4)</f>
        <v>19.149999999999999</v>
      </c>
      <c r="D4">
        <f t="shared" si="0"/>
        <v>292.29999999999995</v>
      </c>
      <c r="E4">
        <v>146</v>
      </c>
      <c r="F4">
        <f t="shared" si="1"/>
        <v>3.4211426616489911E-3</v>
      </c>
      <c r="G4">
        <f t="shared" si="2"/>
        <v>4.2808219178082189E-6</v>
      </c>
      <c r="H4">
        <f t="shared" si="3"/>
        <v>-12.36136552993621</v>
      </c>
    </row>
    <row r="5" spans="1:10" x14ac:dyDescent="0.3">
      <c r="A5">
        <v>23.3</v>
      </c>
      <c r="B5">
        <v>23.7</v>
      </c>
      <c r="C5">
        <f t="shared" ref="C5" si="4">AVERAGE(A5:B5)</f>
        <v>23.5</v>
      </c>
      <c r="D5">
        <f t="shared" si="0"/>
        <v>296.64999999999998</v>
      </c>
      <c r="E5">
        <v>120</v>
      </c>
      <c r="F5">
        <f t="shared" si="1"/>
        <v>3.3709758975223329E-3</v>
      </c>
      <c r="G5">
        <f t="shared" si="2"/>
        <v>5.2083333333333332E-6</v>
      </c>
      <c r="H5">
        <f t="shared" si="3"/>
        <v>-12.165250651009918</v>
      </c>
    </row>
    <row r="6" spans="1:10" x14ac:dyDescent="0.3">
      <c r="A6">
        <v>23.8</v>
      </c>
      <c r="B6">
        <v>23.9</v>
      </c>
      <c r="C6">
        <f>AVERAGE(A6:B6)</f>
        <v>23.85</v>
      </c>
      <c r="D6">
        <f t="shared" si="0"/>
        <v>297</v>
      </c>
      <c r="E6">
        <v>104</v>
      </c>
      <c r="F6">
        <f t="shared" si="1"/>
        <v>3.3670033670033669E-3</v>
      </c>
      <c r="G6">
        <f t="shared" si="2"/>
        <v>6.0096153846153846E-6</v>
      </c>
      <c r="H6">
        <f t="shared" si="3"/>
        <v>-12.022149807369246</v>
      </c>
    </row>
    <row r="7" spans="1:10" x14ac:dyDescent="0.3">
      <c r="A7">
        <v>24.5</v>
      </c>
      <c r="B7">
        <v>24.8</v>
      </c>
      <c r="C7">
        <f>AVERAGE(A7:B7)</f>
        <v>24.65</v>
      </c>
      <c r="D7">
        <f t="shared" si="0"/>
        <v>297.79999999999995</v>
      </c>
      <c r="E7">
        <v>97</v>
      </c>
      <c r="F7">
        <f t="shared" si="1"/>
        <v>3.35795836131632E-3</v>
      </c>
      <c r="G7">
        <f t="shared" si="2"/>
        <v>6.4432989690721653E-6</v>
      </c>
      <c r="H7">
        <f t="shared" si="3"/>
        <v>-11.952469886731256</v>
      </c>
    </row>
    <row r="8" spans="1:10" x14ac:dyDescent="0.3">
      <c r="A8">
        <v>32.799999999999997</v>
      </c>
      <c r="B8">
        <v>33.9</v>
      </c>
      <c r="C8">
        <f>AVERAGE(A8:B8)</f>
        <v>33.349999999999994</v>
      </c>
      <c r="D8">
        <f t="shared" si="0"/>
        <v>306.5</v>
      </c>
      <c r="E8">
        <v>48</v>
      </c>
      <c r="F8">
        <f t="shared" si="1"/>
        <v>3.2626427406199023E-3</v>
      </c>
      <c r="G8">
        <f t="shared" si="2"/>
        <v>1.3020833333333334E-5</v>
      </c>
      <c r="H8">
        <f t="shared" si="3"/>
        <v>-11.248959919135764</v>
      </c>
    </row>
    <row r="9" spans="1:10" x14ac:dyDescent="0.3">
      <c r="A9">
        <v>38.9</v>
      </c>
      <c r="B9">
        <v>39.5</v>
      </c>
      <c r="C9">
        <f t="shared" ref="C9" si="5">AVERAGE(A9:B9)</f>
        <v>39.200000000000003</v>
      </c>
      <c r="D9">
        <f t="shared" si="0"/>
        <v>312.34999999999997</v>
      </c>
      <c r="E9">
        <v>29</v>
      </c>
      <c r="F9">
        <f t="shared" si="1"/>
        <v>3.2015367376340646E-3</v>
      </c>
      <c r="G9">
        <f t="shared" si="2"/>
        <v>2.1551724137931036E-5</v>
      </c>
      <c r="H9">
        <f t="shared" si="3"/>
        <v>-10.745054738214346</v>
      </c>
    </row>
    <row r="10" spans="1:10" x14ac:dyDescent="0.3">
      <c r="A10">
        <v>54.8</v>
      </c>
      <c r="B10">
        <v>54.6</v>
      </c>
      <c r="C10">
        <f>AVERAGE(A10:B10)</f>
        <v>54.7</v>
      </c>
      <c r="D10">
        <f t="shared" si="0"/>
        <v>327.84999999999997</v>
      </c>
      <c r="E10">
        <v>13</v>
      </c>
      <c r="F10">
        <f t="shared" si="1"/>
        <v>3.0501753850846426E-3</v>
      </c>
      <c r="G10">
        <f t="shared" si="2"/>
        <v>4.8076923076923077E-5</v>
      </c>
      <c r="H10">
        <f t="shared" si="3"/>
        <v>-9.9427082656894097</v>
      </c>
    </row>
    <row r="26" spans="1:5" x14ac:dyDescent="0.3">
      <c r="A26" t="s">
        <v>20</v>
      </c>
      <c r="B26" t="s">
        <v>19</v>
      </c>
    </row>
    <row r="27" spans="1:5" x14ac:dyDescent="0.3">
      <c r="A27">
        <v>6717.5</v>
      </c>
      <c r="B27">
        <f>A27*8.314</f>
        <v>55849.294999999998</v>
      </c>
      <c r="E27" t="s">
        <v>21</v>
      </c>
    </row>
    <row r="28" spans="1:5" ht="16.8" x14ac:dyDescent="0.35">
      <c r="E28" t="s">
        <v>22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ioduro</vt:lpstr>
      <vt:lpstr>H2O2</vt:lpstr>
      <vt:lpstr>Temperatura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Giotta</dc:creator>
  <cp:lastModifiedBy>Livia Giotta</cp:lastModifiedBy>
  <dcterms:created xsi:type="dcterms:W3CDTF">2019-05-28T07:39:20Z</dcterms:created>
  <dcterms:modified xsi:type="dcterms:W3CDTF">2019-06-11T08:36:05Z</dcterms:modified>
</cp:coreProperties>
</file>